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pakenbrooks-my.sharepoint.com/personal/bcielo_copaken-brooks_com/Documents/Family Reports/"/>
    </mc:Choice>
  </mc:AlternateContent>
  <xr:revisionPtr revIDLastSave="13" documentId="8_{EC6B2A21-D273-47FB-9140-828D0CDF3CDD}" xr6:coauthVersionLast="45" xr6:coauthVersionMax="45" xr10:uidLastSave="{99E40B7A-FAA6-4CA2-846F-90D33B8D0C04}"/>
  <bookViews>
    <workbookView xWindow="-120" yWindow="-120" windowWidth="29040" windowHeight="15840" xr2:uid="{00000000-000D-0000-FFFF-FFFF00000000}"/>
  </bookViews>
  <sheets>
    <sheet name="Table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1" l="1"/>
  <c r="H34" i="1" s="1"/>
  <c r="J34" i="1" s="1"/>
  <c r="G21" i="1"/>
  <c r="F21" i="1"/>
  <c r="E21" i="1"/>
  <c r="D21" i="1"/>
  <c r="C21" i="1"/>
  <c r="C22" i="1"/>
  <c r="D22" i="1"/>
  <c r="G22" i="1"/>
  <c r="E22" i="1"/>
  <c r="H22" i="1" s="1"/>
  <c r="J22" i="1" s="1"/>
  <c r="J7" i="1"/>
  <c r="C7" i="1"/>
  <c r="D7" i="1"/>
  <c r="E7" i="1"/>
  <c r="F7" i="1"/>
  <c r="G7" i="1"/>
  <c r="I7" i="1"/>
  <c r="I35" i="1"/>
  <c r="F35" i="1"/>
  <c r="E35" i="1"/>
  <c r="D35" i="1"/>
  <c r="C35" i="1"/>
  <c r="H33" i="1"/>
  <c r="J33" i="1" s="1"/>
  <c r="H32" i="1"/>
  <c r="J32" i="1" s="1"/>
  <c r="H31" i="1"/>
  <c r="F24" i="1"/>
  <c r="E24" i="1"/>
  <c r="D24" i="1"/>
  <c r="C24" i="1"/>
  <c r="E11" i="1"/>
  <c r="F11" i="1"/>
  <c r="F18" i="1" s="1"/>
  <c r="G11" i="1"/>
  <c r="G18" i="1" s="1"/>
  <c r="I11" i="1"/>
  <c r="H10" i="1"/>
  <c r="J10" i="1" s="1"/>
  <c r="J11" i="1" s="1"/>
  <c r="D11" i="1"/>
  <c r="D18" i="1" s="1"/>
  <c r="C11" i="1"/>
  <c r="B10" i="1"/>
  <c r="H21" i="1" l="1"/>
  <c r="J21" i="1" s="1"/>
  <c r="H24" i="1"/>
  <c r="J24" i="1" s="1"/>
  <c r="I18" i="1"/>
  <c r="C18" i="1"/>
  <c r="C28" i="1" s="1"/>
  <c r="C37" i="1" s="1"/>
  <c r="E18" i="1"/>
  <c r="H7" i="1"/>
  <c r="J18" i="1"/>
  <c r="G35" i="1"/>
  <c r="H35" i="1"/>
  <c r="F28" i="1"/>
  <c r="F37" i="1" s="1"/>
  <c r="G28" i="1"/>
  <c r="H11" i="1"/>
  <c r="I28" i="1"/>
  <c r="I37" i="1" s="1"/>
  <c r="D28" i="1"/>
  <c r="D37" i="1" s="1"/>
  <c r="E28" i="1"/>
  <c r="E37" i="1" s="1"/>
  <c r="J31" i="1"/>
  <c r="J35" i="1" s="1"/>
  <c r="J28" i="1" l="1"/>
  <c r="H18" i="1"/>
  <c r="H28" i="1" s="1"/>
  <c r="H37" i="1" s="1"/>
  <c r="G37" i="1"/>
  <c r="J37" i="1"/>
</calcChain>
</file>

<file path=xl/sharedStrings.xml><?xml version="1.0" encoding="utf-8"?>
<sst xmlns="http://schemas.openxmlformats.org/spreadsheetml/2006/main" count="67" uniqueCount="52">
  <si>
    <t>NET CASH GENERATED FOR REAL ESTATE AND OTHER INVESTMENTS</t>
  </si>
  <si>
    <t>8/11/2020</t>
  </si>
  <si>
    <t>ORIGINAL BUDGET FOR 2020</t>
  </si>
  <si>
    <t>% Owned</t>
  </si>
  <si>
    <t>NOI</t>
  </si>
  <si>
    <t>Debt Service</t>
  </si>
  <si>
    <t>Other Operating Adj</t>
  </si>
  <si>
    <t>Leasing Costs         (TI &amp; Comm)</t>
  </si>
  <si>
    <t>Other Capital</t>
  </si>
  <si>
    <t>CASH FLOW</t>
  </si>
  <si>
    <t>CONT (DIST)</t>
  </si>
  <si>
    <t>NET</t>
  </si>
  <si>
    <r>
      <rPr>
        <b/>
        <sz val="8"/>
        <rFont val="Arial Narrow"/>
        <family val="2"/>
      </rPr>
      <t xml:space="preserve">RETAIL
</t>
    </r>
    <r>
      <rPr>
        <sz val="8"/>
        <rFont val="Arial Narrow"/>
        <family val="2"/>
      </rPr>
      <t>D Property, L.L.C.</t>
    </r>
  </si>
  <si>
    <t>Towne Properties, L.L.C.</t>
  </si>
  <si>
    <r>
      <rPr>
        <sz val="8"/>
        <rFont val="Arial Narrow"/>
        <family val="2"/>
      </rPr>
      <t>                  0</t>
    </r>
  </si>
  <si>
    <t>TOTAL  RETAIL</t>
  </si>
  <si>
    <t>VACANT GROUND</t>
  </si>
  <si>
    <t>CB 1211 McGee,LLC</t>
  </si>
  <si>
    <t>TOTAL  VACANT GROUND</t>
  </si>
  <si>
    <r>
      <rPr>
        <b/>
        <sz val="8"/>
        <rFont val="Arial Narrow"/>
        <family val="2"/>
      </rPr>
      <t xml:space="preserve">MIXED USE
</t>
    </r>
    <r>
      <rPr>
        <sz val="8"/>
        <rFont val="Arial Narrow"/>
        <family val="2"/>
      </rPr>
      <t>ONA, LLC</t>
    </r>
  </si>
  <si>
    <t>CWB Plaza Colonnade, L.L.C.</t>
  </si>
  <si>
    <t>CBDD, LLC</t>
  </si>
  <si>
    <r>
      <rPr>
        <u/>
        <sz val="8"/>
        <rFont val="Arial Narrow"/>
        <family val="2"/>
      </rPr>
      <t>                     0</t>
    </r>
  </si>
  <si>
    <r>
      <rPr>
        <u/>
        <sz val="8"/>
        <rFont val="Arial Narrow"/>
        <family val="2"/>
      </rPr>
      <t>                  0</t>
    </r>
  </si>
  <si>
    <t>TOTAL  INVESTMENT</t>
  </si>
  <si>
    <t>TOTAL</t>
  </si>
  <si>
    <r>
      <rPr>
        <u/>
        <sz val="8"/>
        <rFont val="Arial Narrow"/>
        <family val="2"/>
      </rPr>
      <t>            </t>
    </r>
    <r>
      <rPr>
        <b/>
        <u/>
        <sz val="8"/>
        <rFont val="Arial Narrow"/>
        <family val="2"/>
      </rPr>
      <t>17,699</t>
    </r>
  </si>
  <si>
    <r>
      <rPr>
        <u/>
        <sz val="8"/>
        <rFont val="Arial Narrow"/>
        <family val="2"/>
      </rPr>
      <t>                     </t>
    </r>
    <r>
      <rPr>
        <b/>
        <u/>
        <sz val="8"/>
        <rFont val="Arial Narrow"/>
        <family val="2"/>
      </rPr>
      <t>0</t>
    </r>
  </si>
  <si>
    <r>
      <rPr>
        <u/>
        <sz val="8"/>
        <rFont val="Arial Narrow"/>
        <family val="2"/>
      </rPr>
      <t>               </t>
    </r>
    <r>
      <rPr>
        <b/>
        <u/>
        <sz val="8"/>
        <rFont val="Arial Narrow"/>
        <family val="2"/>
      </rPr>
      <t>(12</t>
    </r>
    <r>
      <rPr>
        <b/>
        <sz val="8"/>
        <rFont val="Arial Narrow"/>
        <family val="2"/>
      </rPr>
      <t>)</t>
    </r>
  </si>
  <si>
    <r>
      <rPr>
        <u/>
        <sz val="8"/>
        <rFont val="Arial Narrow"/>
        <family val="2"/>
      </rPr>
      <t>                  </t>
    </r>
    <r>
      <rPr>
        <b/>
        <u/>
        <sz val="8"/>
        <rFont val="Arial Narrow"/>
        <family val="2"/>
      </rPr>
      <t>0</t>
    </r>
  </si>
  <si>
    <r>
      <rPr>
        <u/>
        <sz val="8"/>
        <rFont val="Arial Narrow"/>
        <family val="2"/>
      </rPr>
      <t>            </t>
    </r>
    <r>
      <rPr>
        <b/>
        <u/>
        <sz val="8"/>
        <rFont val="Arial Narrow"/>
        <family val="2"/>
      </rPr>
      <t>17,687</t>
    </r>
  </si>
  <si>
    <r>
      <rPr>
        <u/>
        <sz val="8"/>
        <rFont val="Arial Narrow"/>
        <family val="2"/>
      </rPr>
      <t>           </t>
    </r>
    <r>
      <rPr>
        <b/>
        <u/>
        <sz val="8"/>
        <rFont val="Arial Narrow"/>
        <family val="2"/>
      </rPr>
      <t>(18,333</t>
    </r>
    <r>
      <rPr>
        <b/>
        <sz val="8"/>
        <rFont val="Arial Narrow"/>
        <family val="2"/>
      </rPr>
      <t>)</t>
    </r>
  </si>
  <si>
    <r>
      <rPr>
        <u/>
        <sz val="8"/>
        <rFont val="Arial Narrow"/>
        <family val="2"/>
      </rPr>
      <t>                </t>
    </r>
    <r>
      <rPr>
        <b/>
        <u/>
        <sz val="8"/>
        <rFont val="Arial Narrow"/>
        <family val="2"/>
      </rPr>
      <t>(646</t>
    </r>
    <r>
      <rPr>
        <b/>
        <sz val="8"/>
        <rFont val="Arial Narrow"/>
        <family val="2"/>
      </rPr>
      <t>)</t>
    </r>
  </si>
  <si>
    <t>2020 Original Budget</t>
  </si>
  <si>
    <t>SUBTOTAL REAL ESTATE</t>
  </si>
  <si>
    <t>Third Party Properties</t>
  </si>
  <si>
    <t>Plaza Colonnade</t>
  </si>
  <si>
    <t>ARTerra</t>
  </si>
  <si>
    <t>KDDH (Square Deal/CDDH)</t>
  </si>
  <si>
    <t>The District (Copaken Dist Cap Ptrs)</t>
  </si>
  <si>
    <t>CBDI</t>
  </si>
  <si>
    <t>Frontier</t>
  </si>
  <si>
    <t>TOTAL REAL ESTATE</t>
  </si>
  <si>
    <t>Prairie Capital</t>
  </si>
  <si>
    <t xml:space="preserve">Dividends &amp; Interest </t>
  </si>
  <si>
    <t xml:space="preserve">PE Distributions </t>
  </si>
  <si>
    <t>Maturities</t>
  </si>
  <si>
    <t>Reinvested DIV/Int</t>
  </si>
  <si>
    <t>SUBTOTAL PRAIRIE</t>
  </si>
  <si>
    <t>DIL INVESTMENTS LLC</t>
  </si>
  <si>
    <t>Total DIL Investments LLC</t>
  </si>
  <si>
    <t>Hill Properties (HCI &amp; HB)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</si>
</sst>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_);\(0\)"/>
    <numFmt numFmtId="165" formatCode="_(* #,##0_);_(* \(#,##0\);_(* &quot;-&quot;??_);_(@_)"/>
  </numFmts>
  <fonts count="16" x14ac:knownFonts="1">
    <font>
      <sz val="10"/>
      <color rgb="FF000000"/>
      <name val="Times New Roman"/>
      <charset val="204"/>
    </font>
    <font>
      <sz val="8"/>
      <color rgb="FF000000"/>
      <name val="Arial Narrow"/>
      <family val="2"/>
    </font>
    <font>
      <sz val="8"/>
      <name val="Arial Narrow"/>
      <family val="2"/>
    </font>
    <font>
      <sz val="8"/>
      <name val="Times New Roman"/>
      <family val="1"/>
    </font>
    <font>
      <b/>
      <sz val="8"/>
      <name val="Arial Narrow"/>
      <family val="2"/>
    </font>
    <font>
      <u/>
      <sz val="8"/>
      <name val="Arial Narrow"/>
      <family val="2"/>
    </font>
    <font>
      <b/>
      <u/>
      <sz val="8"/>
      <name val="Arial Narrow"/>
      <family val="2"/>
    </font>
    <font>
      <sz val="10"/>
      <color rgb="FF000000"/>
      <name val="Times New Roman"/>
      <charset val="204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2">
    <xf numFmtId="0" fontId="0" fillId="0" borderId="0" xfId="0" applyFill="1" applyBorder="1" applyAlignment="1">
      <alignment horizontal="left" vertical="top"/>
    </xf>
    <xf numFmtId="10" fontId="1" fillId="0" borderId="0" xfId="0" applyNumberFormat="1" applyFont="1" applyFill="1" applyBorder="1" applyAlignment="1">
      <alignment horizontal="right" vertical="center" shrinkToFit="1"/>
    </xf>
    <xf numFmtId="1" fontId="1" fillId="0" borderId="0" xfId="0" applyNumberFormat="1" applyFont="1" applyFill="1" applyBorder="1" applyAlignment="1">
      <alignment horizontal="right" vertical="center" indent="1" shrinkToFit="1"/>
    </xf>
    <xf numFmtId="37" fontId="1" fillId="0" borderId="0" xfId="0" applyNumberFormat="1" applyFont="1" applyFill="1" applyBorder="1" applyAlignment="1">
      <alignment horizontal="right" vertical="center" indent="1" shrinkToFit="1"/>
    </xf>
    <xf numFmtId="37" fontId="1" fillId="0" borderId="0" xfId="0" applyNumberFormat="1" applyFont="1" applyFill="1" applyBorder="1" applyAlignment="1">
      <alignment horizontal="right" vertical="center" shrinkToFit="1"/>
    </xf>
    <xf numFmtId="10" fontId="1" fillId="0" borderId="0" xfId="0" applyNumberFormat="1" applyFont="1" applyFill="1" applyBorder="1" applyAlignment="1">
      <alignment horizontal="right" vertical="top" shrinkToFit="1"/>
    </xf>
    <xf numFmtId="3" fontId="1" fillId="0" borderId="0" xfId="0" applyNumberFormat="1" applyFont="1" applyFill="1" applyBorder="1" applyAlignment="1">
      <alignment horizontal="right" vertical="top" indent="1" shrinkToFit="1"/>
    </xf>
    <xf numFmtId="1" fontId="1" fillId="0" borderId="0" xfId="0" applyNumberFormat="1" applyFont="1" applyFill="1" applyBorder="1" applyAlignment="1">
      <alignment horizontal="right" vertical="top" indent="1" shrinkToFit="1"/>
    </xf>
    <xf numFmtId="164" fontId="1" fillId="0" borderId="0" xfId="0" applyNumberFormat="1" applyFont="1" applyFill="1" applyBorder="1" applyAlignment="1">
      <alignment horizontal="right" vertical="top" indent="1" shrinkToFit="1"/>
    </xf>
    <xf numFmtId="37" fontId="1" fillId="0" borderId="0" xfId="0" applyNumberFormat="1" applyFont="1" applyFill="1" applyBorder="1" applyAlignment="1">
      <alignment horizontal="right" vertical="top" indent="1" shrinkToFit="1"/>
    </xf>
    <xf numFmtId="164" fontId="1" fillId="0" borderId="0" xfId="0" applyNumberFormat="1" applyFont="1" applyFill="1" applyBorder="1" applyAlignment="1">
      <alignment horizontal="right" vertical="top" shrinkToFit="1"/>
    </xf>
    <xf numFmtId="1" fontId="1" fillId="0" borderId="0" xfId="0" applyNumberFormat="1" applyFont="1" applyFill="1" applyBorder="1" applyAlignment="1">
      <alignment horizontal="right" vertical="top" shrinkToFit="1"/>
    </xf>
    <xf numFmtId="1" fontId="1" fillId="0" borderId="0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righ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right" vertical="top" wrapText="1" inden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wrapText="1"/>
    </xf>
    <xf numFmtId="165" fontId="1" fillId="0" borderId="0" xfId="1" applyNumberFormat="1" applyFont="1" applyFill="1" applyBorder="1" applyAlignment="1">
      <alignment horizontal="right" vertical="top" wrapText="1" indent="1"/>
    </xf>
    <xf numFmtId="0" fontId="12" fillId="0" borderId="0" xfId="0" applyFont="1" applyAlignment="1">
      <alignment horizontal="right" vertical="top" wrapText="1" inden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/>
    </xf>
    <xf numFmtId="0" fontId="1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0" fontId="1" fillId="0" borderId="0" xfId="0" applyNumberFormat="1" applyFont="1" applyAlignment="1">
      <alignment horizontal="right" vertical="top" shrinkToFit="1"/>
    </xf>
    <xf numFmtId="1" fontId="1" fillId="0" borderId="0" xfId="0" applyNumberFormat="1" applyFont="1" applyAlignment="1">
      <alignment horizontal="right" vertical="top" indent="1" shrinkToFit="1"/>
    </xf>
    <xf numFmtId="37" fontId="1" fillId="0" borderId="0" xfId="0" applyNumberFormat="1" applyFont="1" applyAlignment="1">
      <alignment horizontal="right" vertical="top" indent="1" shrinkToFit="1"/>
    </xf>
    <xf numFmtId="37" fontId="11" fillId="3" borderId="2" xfId="0" applyNumberFormat="1" applyFont="1" applyFill="1" applyBorder="1" applyAlignment="1">
      <alignment horizontal="right" vertical="center" wrapText="1" indent="1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/>
    </xf>
    <xf numFmtId="165" fontId="1" fillId="0" borderId="0" xfId="1" applyNumberFormat="1" applyFont="1" applyFill="1" applyBorder="1" applyAlignment="1">
      <alignment horizontal="right" vertical="top" indent="1" shrinkToFit="1"/>
    </xf>
    <xf numFmtId="165" fontId="1" fillId="0" borderId="0" xfId="0" applyNumberFormat="1" applyFont="1" applyAlignment="1">
      <alignment horizontal="left" vertical="top"/>
    </xf>
    <xf numFmtId="165" fontId="1" fillId="0" borderId="1" xfId="1" applyNumberFormat="1" applyFont="1" applyFill="1" applyBorder="1" applyAlignment="1">
      <alignment horizontal="right" vertical="top" indent="1" shrinkToFit="1"/>
    </xf>
    <xf numFmtId="1" fontId="1" fillId="0" borderId="1" xfId="0" applyNumberFormat="1" applyFont="1" applyBorder="1" applyAlignment="1">
      <alignment horizontal="right" vertical="top" indent="1" shrinkToFit="1"/>
    </xf>
    <xf numFmtId="165" fontId="1" fillId="0" borderId="1" xfId="0" applyNumberFormat="1" applyFont="1" applyBorder="1" applyAlignment="1">
      <alignment horizontal="left" vertical="top"/>
    </xf>
    <xf numFmtId="165" fontId="14" fillId="0" borderId="0" xfId="0" applyNumberFormat="1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2" fillId="0" borderId="0" xfId="0" applyFont="1" applyAlignment="1">
      <alignment horizontal="right" vertical="top" wrapText="1"/>
    </xf>
    <xf numFmtId="165" fontId="11" fillId="0" borderId="3" xfId="1" applyNumberFormat="1" applyFont="1" applyFill="1" applyBorder="1" applyAlignment="1">
      <alignment horizontal="right" vertical="top"/>
    </xf>
    <xf numFmtId="37" fontId="11" fillId="2" borderId="2" xfId="0" applyNumberFormat="1" applyFont="1" applyFill="1" applyBorder="1" applyAlignment="1">
      <alignment horizontal="right" vertical="center" wrapText="1" indent="1"/>
    </xf>
    <xf numFmtId="37" fontId="1" fillId="0" borderId="1" xfId="0" applyNumberFormat="1" applyFont="1" applyFill="1" applyBorder="1" applyAlignment="1">
      <alignment horizontal="right" vertical="top" wrapText="1" indent="1"/>
    </xf>
    <xf numFmtId="37" fontId="1" fillId="0" borderId="1" xfId="0" applyNumberFormat="1" applyFont="1" applyFill="1" applyBorder="1" applyAlignment="1">
      <alignment horizontal="right" vertical="top" wrapText="1"/>
    </xf>
    <xf numFmtId="165" fontId="1" fillId="0" borderId="1" xfId="1" applyNumberFormat="1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right" vertical="top" wrapText="1" indent="1"/>
    </xf>
    <xf numFmtId="165" fontId="1" fillId="0" borderId="1" xfId="1" applyNumberFormat="1" applyFont="1" applyFill="1" applyBorder="1" applyAlignment="1">
      <alignment horizontal="right" vertical="center" wrapText="1" indent="1"/>
    </xf>
    <xf numFmtId="165" fontId="1" fillId="0" borderId="1" xfId="1" applyNumberFormat="1" applyFont="1" applyFill="1" applyBorder="1" applyAlignment="1">
      <alignment horizontal="right" vertical="center" wrapText="1"/>
    </xf>
    <xf numFmtId="37" fontId="1" fillId="0" borderId="0" xfId="0" applyNumberFormat="1" applyFont="1" applyFill="1" applyBorder="1" applyAlignment="1">
      <alignment vertical="top" shrinkToFit="1"/>
    </xf>
    <xf numFmtId="0" fontId="4" fillId="0" borderId="0" xfId="0" applyFont="1" applyFill="1" applyBorder="1" applyAlignment="1">
      <alignment horizontal="left" vertical="top" wrapText="1" indent="1"/>
    </xf>
    <xf numFmtId="37" fontId="1" fillId="4" borderId="0" xfId="0" applyNumberFormat="1" applyFont="1" applyFill="1" applyAlignment="1">
      <alignment horizontal="right" vertical="top" indent="1" shrinkToFit="1"/>
    </xf>
    <xf numFmtId="1" fontId="1" fillId="4" borderId="0" xfId="0" applyNumberFormat="1" applyFont="1" applyFill="1" applyAlignment="1">
      <alignment horizontal="right" vertical="top" indent="1" shrinkToFi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209763</xdr:colOff>
      <xdr:row>4</xdr:row>
      <xdr:rowOff>0</xdr:rowOff>
    </xdr:from>
    <xdr:to>
      <xdr:col>10</xdr:col>
      <xdr:colOff>761578</xdr:colOff>
      <xdr:row>4</xdr:row>
      <xdr:rowOff>0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9763" y="1238250"/>
          <a:ext cx="9143365" cy="0"/>
        </a:xfrm>
        <a:custGeom>
          <a:avLst/>
          <a:gdLst/>
          <a:ahLst/>
          <a:cxnLst/>
          <a:rect l="0" t="0" r="0" b="0"/>
          <a:pathLst>
            <a:path w="8743315">
              <a:moveTo>
                <a:pt x="0" y="0"/>
              </a:moveTo>
              <a:lnTo>
                <a:pt x="8743187" y="0"/>
              </a:lnTo>
            </a:path>
          </a:pathLst>
        </a:custGeom>
        <a:ln w="12618">
          <a:solidFill>
            <a:srgbClr val="000000"/>
          </a:solidFill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abSelected="1" zoomScale="136" zoomScaleNormal="136" workbookViewId="0">
      <selection activeCell="C35" sqref="C35"/>
    </sheetView>
  </sheetViews>
  <sheetFormatPr defaultRowHeight="12.75" x14ac:dyDescent="0.2"/>
  <cols>
    <col min="1" max="1" width="28" customWidth="1"/>
    <col min="2" max="2" width="9.33203125" customWidth="1"/>
    <col min="3" max="7" width="14" customWidth="1"/>
    <col min="8" max="9" width="15.1640625" customWidth="1"/>
    <col min="10" max="10" width="12.6640625" customWidth="1"/>
    <col min="11" max="11" width="22" customWidth="1"/>
    <col min="12" max="12" width="2.1640625" customWidth="1"/>
  </cols>
  <sheetData>
    <row r="1" spans="1:12" ht="15.75" x14ac:dyDescent="0.2">
      <c r="A1" s="14" t="s">
        <v>0</v>
      </c>
      <c r="J1" s="18" t="s">
        <v>1</v>
      </c>
    </row>
    <row r="2" spans="1:12" ht="15.75" x14ac:dyDescent="0.2">
      <c r="A2" s="15" t="s">
        <v>49</v>
      </c>
    </row>
    <row r="3" spans="1:12" ht="15" x14ac:dyDescent="0.2">
      <c r="A3" s="16" t="s">
        <v>2</v>
      </c>
    </row>
    <row r="4" spans="1:12" ht="51" x14ac:dyDescent="0.2">
      <c r="B4" s="17" t="s">
        <v>3</v>
      </c>
      <c r="C4" s="17" t="s">
        <v>4</v>
      </c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 t="s">
        <v>11</v>
      </c>
    </row>
    <row r="5" spans="1:12" ht="24.75" hidden="1" customHeight="1" x14ac:dyDescent="0.2">
      <c r="A5" s="22" t="s">
        <v>12</v>
      </c>
      <c r="B5" s="1">
        <v>0.33329999999999999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4">
        <v>0</v>
      </c>
      <c r="K5" s="23"/>
      <c r="L5" s="23"/>
    </row>
    <row r="6" spans="1:12" ht="11.25" hidden="1" customHeight="1" x14ac:dyDescent="0.2">
      <c r="A6" s="13" t="s">
        <v>13</v>
      </c>
      <c r="B6" s="5">
        <v>0.33329999999999999</v>
      </c>
      <c r="C6" s="52">
        <v>0</v>
      </c>
      <c r="D6" s="52">
        <v>0</v>
      </c>
      <c r="E6" s="52">
        <v>0</v>
      </c>
      <c r="F6" s="52" t="s">
        <v>14</v>
      </c>
      <c r="G6" s="52">
        <v>0</v>
      </c>
      <c r="H6" s="52">
        <v>0</v>
      </c>
      <c r="I6" s="52">
        <v>0</v>
      </c>
      <c r="J6" s="53">
        <v>0</v>
      </c>
      <c r="K6" s="23"/>
      <c r="L6" s="23"/>
    </row>
    <row r="7" spans="1:12" ht="17.100000000000001" hidden="1" customHeight="1" x14ac:dyDescent="0.2">
      <c r="A7" s="21" t="s">
        <v>15</v>
      </c>
      <c r="B7" s="26"/>
      <c r="C7" s="9">
        <f>SUM(C5:C6)</f>
        <v>0</v>
      </c>
      <c r="D7" s="9">
        <f t="shared" ref="D7:J7" si="0">SUM(D5:D6)</f>
        <v>0</v>
      </c>
      <c r="E7" s="9">
        <f t="shared" si="0"/>
        <v>0</v>
      </c>
      <c r="F7" s="9">
        <f t="shared" si="0"/>
        <v>0</v>
      </c>
      <c r="G7" s="9">
        <f t="shared" si="0"/>
        <v>0</v>
      </c>
      <c r="H7" s="9">
        <f t="shared" si="0"/>
        <v>0</v>
      </c>
      <c r="I7" s="9">
        <f t="shared" si="0"/>
        <v>0</v>
      </c>
      <c r="J7" s="58">
        <f t="shared" si="0"/>
        <v>0</v>
      </c>
      <c r="K7" s="23"/>
      <c r="L7" s="23"/>
    </row>
    <row r="8" spans="1:12" ht="17.100000000000001" hidden="1" customHeight="1" x14ac:dyDescent="0.2">
      <c r="A8" s="21"/>
      <c r="B8" s="26"/>
      <c r="C8" s="6"/>
      <c r="D8" s="7"/>
      <c r="E8" s="8"/>
      <c r="F8" s="7"/>
      <c r="G8" s="7"/>
      <c r="H8" s="6"/>
      <c r="I8" s="9"/>
      <c r="J8" s="10"/>
      <c r="K8" s="23"/>
      <c r="L8" s="23"/>
    </row>
    <row r="9" spans="1:12" hidden="1" x14ac:dyDescent="0.2">
      <c r="A9" s="19" t="s">
        <v>16</v>
      </c>
      <c r="B9" s="1"/>
      <c r="C9" s="27"/>
      <c r="D9" s="27"/>
      <c r="E9" s="27"/>
      <c r="F9" s="27"/>
      <c r="G9" s="27"/>
      <c r="H9" s="27"/>
      <c r="I9" s="27"/>
      <c r="J9" s="28"/>
      <c r="K9" s="23"/>
      <c r="L9" s="23"/>
    </row>
    <row r="10" spans="1:12" hidden="1" x14ac:dyDescent="0.2">
      <c r="A10" s="13" t="s">
        <v>17</v>
      </c>
      <c r="B10" s="1">
        <f>22.223%*25.496%</f>
        <v>5.6659760799999986E-2</v>
      </c>
      <c r="C10" s="54">
        <v>0</v>
      </c>
      <c r="D10" s="55">
        <v>0</v>
      </c>
      <c r="E10" s="55">
        <v>0</v>
      </c>
      <c r="F10" s="55">
        <v>0</v>
      </c>
      <c r="G10" s="56">
        <v>0</v>
      </c>
      <c r="H10" s="56">
        <f>SUM(C10:G10)</f>
        <v>0</v>
      </c>
      <c r="I10" s="56">
        <v>0</v>
      </c>
      <c r="J10" s="57">
        <f>SUM(H10:I10)</f>
        <v>0</v>
      </c>
      <c r="K10" s="23"/>
      <c r="L10" s="23"/>
    </row>
    <row r="11" spans="1:12" ht="17.100000000000001" hidden="1" customHeight="1" x14ac:dyDescent="0.2">
      <c r="A11" s="21" t="s">
        <v>18</v>
      </c>
      <c r="B11" s="26"/>
      <c r="C11" s="30">
        <f>C10</f>
        <v>0</v>
      </c>
      <c r="D11" s="30">
        <f>D10</f>
        <v>0</v>
      </c>
      <c r="E11" s="30">
        <f t="shared" ref="E11:J11" si="1">E10</f>
        <v>0</v>
      </c>
      <c r="F11" s="30">
        <f t="shared" si="1"/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0">
        <f t="shared" si="1"/>
        <v>0</v>
      </c>
      <c r="K11" s="23"/>
      <c r="L11" s="23"/>
    </row>
    <row r="12" spans="1:12" ht="28.35" hidden="1" customHeight="1" x14ac:dyDescent="0.2">
      <c r="A12" s="13" t="s">
        <v>19</v>
      </c>
      <c r="B12" s="1">
        <v>1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12">
        <v>0</v>
      </c>
      <c r="K12" s="23"/>
      <c r="L12" s="23"/>
    </row>
    <row r="13" spans="1:12" ht="11.25" hidden="1" customHeight="1" x14ac:dyDescent="0.2">
      <c r="A13" s="13" t="s">
        <v>20</v>
      </c>
      <c r="B13" s="5">
        <v>0.34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11">
        <v>0</v>
      </c>
      <c r="K13" s="23"/>
      <c r="L13" s="23"/>
    </row>
    <row r="14" spans="1:12" ht="11.25" hidden="1" customHeight="1" x14ac:dyDescent="0.2">
      <c r="A14" s="13" t="s">
        <v>21</v>
      </c>
      <c r="B14" s="5">
        <v>0.70240000000000002</v>
      </c>
      <c r="C14" s="24" t="s">
        <v>22</v>
      </c>
      <c r="D14" s="24" t="s">
        <v>22</v>
      </c>
      <c r="E14" s="24" t="s">
        <v>23</v>
      </c>
      <c r="F14" s="24" t="s">
        <v>23</v>
      </c>
      <c r="G14" s="24" t="s">
        <v>22</v>
      </c>
      <c r="H14" s="24" t="s">
        <v>22</v>
      </c>
      <c r="I14" s="24" t="s">
        <v>22</v>
      </c>
      <c r="J14" s="25" t="s">
        <v>22</v>
      </c>
      <c r="K14" s="23"/>
      <c r="L14" s="23"/>
    </row>
    <row r="15" spans="1:12" ht="11.25" hidden="1" customHeight="1" x14ac:dyDescent="0.25">
      <c r="A15" s="21" t="s">
        <v>24</v>
      </c>
      <c r="B15" s="29"/>
      <c r="C15" s="24" t="s">
        <v>22</v>
      </c>
      <c r="D15" s="24" t="s">
        <v>22</v>
      </c>
      <c r="E15" s="24" t="s">
        <v>23</v>
      </c>
      <c r="F15" s="24" t="s">
        <v>23</v>
      </c>
      <c r="G15" s="24" t="s">
        <v>22</v>
      </c>
      <c r="H15" s="24" t="s">
        <v>22</v>
      </c>
      <c r="I15" s="24" t="s">
        <v>22</v>
      </c>
      <c r="J15" s="25" t="s">
        <v>22</v>
      </c>
      <c r="K15" s="23"/>
      <c r="L15" s="23"/>
    </row>
    <row r="16" spans="1:12" ht="11.25" hidden="1" customHeight="1" x14ac:dyDescent="0.25">
      <c r="A16" s="20" t="s">
        <v>25</v>
      </c>
      <c r="B16" s="29"/>
      <c r="C16" s="24" t="s">
        <v>26</v>
      </c>
      <c r="D16" s="24" t="s">
        <v>27</v>
      </c>
      <c r="E16" s="24" t="s">
        <v>28</v>
      </c>
      <c r="F16" s="24" t="s">
        <v>29</v>
      </c>
      <c r="G16" s="24" t="s">
        <v>27</v>
      </c>
      <c r="H16" s="24" t="s">
        <v>30</v>
      </c>
      <c r="I16" s="24" t="s">
        <v>31</v>
      </c>
      <c r="J16" s="25" t="s">
        <v>32</v>
      </c>
      <c r="K16" s="23"/>
      <c r="L16" s="23"/>
    </row>
    <row r="17" spans="1:12" ht="11.25" hidden="1" customHeight="1" x14ac:dyDescent="0.2">
      <c r="A17" s="59" t="s">
        <v>33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</row>
    <row r="18" spans="1:12" hidden="1" x14ac:dyDescent="0.2">
      <c r="A18" s="31" t="s">
        <v>34</v>
      </c>
      <c r="B18" s="32"/>
      <c r="C18" s="51">
        <f>C7+C11</f>
        <v>0</v>
      </c>
      <c r="D18" s="51">
        <f t="shared" ref="D18:J18" si="2">D7+D11</f>
        <v>0</v>
      </c>
      <c r="E18" s="51">
        <f t="shared" si="2"/>
        <v>0</v>
      </c>
      <c r="F18" s="51">
        <f t="shared" si="2"/>
        <v>0</v>
      </c>
      <c r="G18" s="51">
        <f t="shared" si="2"/>
        <v>0</v>
      </c>
      <c r="H18" s="51">
        <f t="shared" si="2"/>
        <v>0</v>
      </c>
      <c r="I18" s="51">
        <f t="shared" si="2"/>
        <v>0</v>
      </c>
      <c r="J18" s="51">
        <f t="shared" si="2"/>
        <v>0</v>
      </c>
      <c r="K18" s="23"/>
      <c r="L18" s="23"/>
    </row>
    <row r="19" spans="1:12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23"/>
      <c r="L19" s="23"/>
    </row>
    <row r="20" spans="1:12" x14ac:dyDescent="0.2">
      <c r="A20" s="34" t="s">
        <v>35</v>
      </c>
      <c r="B20" s="33"/>
      <c r="C20" s="33"/>
      <c r="D20" s="33"/>
      <c r="E20" s="33"/>
      <c r="F20" s="33"/>
      <c r="G20" s="33"/>
      <c r="H20" s="33"/>
      <c r="I20" s="33"/>
      <c r="J20" s="33"/>
      <c r="K20" s="23"/>
      <c r="L20" s="23"/>
    </row>
    <row r="21" spans="1:12" hidden="1" x14ac:dyDescent="0.2">
      <c r="A21" s="35" t="s">
        <v>36</v>
      </c>
      <c r="B21" s="36">
        <v>0</v>
      </c>
      <c r="C21" s="38">
        <f>8546000*B21</f>
        <v>0</v>
      </c>
      <c r="D21" s="38">
        <f>-5262000*B21</f>
        <v>0</v>
      </c>
      <c r="E21" s="38">
        <f>-493000*B21</f>
        <v>0</v>
      </c>
      <c r="F21" s="38">
        <f>-1935000*B21</f>
        <v>0</v>
      </c>
      <c r="G21" s="38">
        <f>-584000*B21</f>
        <v>0</v>
      </c>
      <c r="H21" s="38">
        <f>SUM(C21:G21)</f>
        <v>0</v>
      </c>
      <c r="I21" s="38">
        <v>0</v>
      </c>
      <c r="J21" s="38">
        <f>SUM(H21:I21)</f>
        <v>0</v>
      </c>
      <c r="K21" s="23"/>
      <c r="L21" s="23"/>
    </row>
    <row r="22" spans="1:12" hidden="1" x14ac:dyDescent="0.2">
      <c r="A22" s="35" t="s">
        <v>37</v>
      </c>
      <c r="B22" s="36">
        <v>0</v>
      </c>
      <c r="C22" s="38">
        <f>1525635*B22</f>
        <v>0</v>
      </c>
      <c r="D22" s="38">
        <f>-1309747*B22+25000*B22</f>
        <v>0</v>
      </c>
      <c r="E22" s="38">
        <f>-5035*B22</f>
        <v>0</v>
      </c>
      <c r="F22" s="38">
        <v>0</v>
      </c>
      <c r="G22" s="38">
        <f>-75152*B22</f>
        <v>0</v>
      </c>
      <c r="H22" s="38">
        <f>SUM(C22:G22)</f>
        <v>0</v>
      </c>
      <c r="I22" s="38">
        <v>0</v>
      </c>
      <c r="J22" s="38">
        <f>SUM(H22:I22)</f>
        <v>0</v>
      </c>
    </row>
    <row r="23" spans="1:12" hidden="1" x14ac:dyDescent="0.2">
      <c r="A23" s="35" t="s">
        <v>38</v>
      </c>
      <c r="B23" s="36">
        <v>0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</row>
    <row r="24" spans="1:12" ht="15.75" hidden="1" customHeight="1" x14ac:dyDescent="0.2">
      <c r="A24" s="35" t="s">
        <v>39</v>
      </c>
      <c r="B24" s="36">
        <v>0</v>
      </c>
      <c r="C24" s="38">
        <f>1430000*B24</f>
        <v>0</v>
      </c>
      <c r="D24" s="38">
        <f>(1717000-944000)*B24</f>
        <v>0</v>
      </c>
      <c r="E24" s="38">
        <f>(682000+180000)*B24</f>
        <v>0</v>
      </c>
      <c r="F24" s="38">
        <f>-2074000*B24</f>
        <v>0</v>
      </c>
      <c r="G24" s="38">
        <v>0</v>
      </c>
      <c r="H24" s="38">
        <f>SUM(C24:G24)</f>
        <v>0</v>
      </c>
      <c r="I24" s="37">
        <v>0</v>
      </c>
      <c r="J24" s="38">
        <f>SUM(H24:I24)</f>
        <v>0</v>
      </c>
    </row>
    <row r="25" spans="1:12" ht="15.75" customHeight="1" x14ac:dyDescent="0.2">
      <c r="A25" s="35" t="s">
        <v>51</v>
      </c>
      <c r="B25" s="36">
        <v>0.11169999999999999</v>
      </c>
      <c r="C25" s="60"/>
      <c r="D25" s="60"/>
      <c r="E25" s="60"/>
      <c r="F25" s="60"/>
      <c r="G25" s="60"/>
      <c r="H25" s="60"/>
      <c r="I25" s="61"/>
      <c r="J25" s="60"/>
    </row>
    <row r="26" spans="1:12" hidden="1" x14ac:dyDescent="0.2">
      <c r="A26" s="35" t="s">
        <v>40</v>
      </c>
      <c r="B26" s="36">
        <v>0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</row>
    <row r="27" spans="1:12" hidden="1" x14ac:dyDescent="0.2">
      <c r="A27" s="35" t="s">
        <v>41</v>
      </c>
      <c r="B27" s="36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</row>
    <row r="28" spans="1:12" x14ac:dyDescent="0.2">
      <c r="A28" s="31" t="s">
        <v>42</v>
      </c>
      <c r="B28" s="36"/>
      <c r="C28" s="39">
        <f>SUM(C18:C27)</f>
        <v>0</v>
      </c>
      <c r="D28" s="39">
        <f t="shared" ref="D28:I28" si="3">SUM(D18:D27)</f>
        <v>0</v>
      </c>
      <c r="E28" s="39">
        <f t="shared" si="3"/>
        <v>0</v>
      </c>
      <c r="F28" s="39">
        <f t="shared" si="3"/>
        <v>0</v>
      </c>
      <c r="G28" s="39">
        <f t="shared" si="3"/>
        <v>0</v>
      </c>
      <c r="H28" s="39">
        <f t="shared" si="3"/>
        <v>0</v>
      </c>
      <c r="I28" s="39">
        <f t="shared" si="3"/>
        <v>0</v>
      </c>
      <c r="J28" s="39">
        <f>SUM(J18:J27)</f>
        <v>0</v>
      </c>
    </row>
    <row r="29" spans="1:12" x14ac:dyDescent="0.2">
      <c r="A29" s="33"/>
      <c r="B29" s="36"/>
      <c r="C29" s="33"/>
      <c r="D29" s="33"/>
      <c r="E29" s="33"/>
      <c r="F29" s="33"/>
      <c r="G29" s="33"/>
      <c r="H29" s="33"/>
      <c r="I29" s="33"/>
      <c r="J29" s="33"/>
    </row>
    <row r="30" spans="1:12" x14ac:dyDescent="0.2">
      <c r="A30" s="40" t="s">
        <v>43</v>
      </c>
      <c r="B30" s="36"/>
      <c r="C30" s="33"/>
      <c r="D30" s="33"/>
      <c r="E30" s="33"/>
      <c r="F30" s="33"/>
      <c r="G30" s="33"/>
      <c r="H30" s="33"/>
      <c r="I30" s="33"/>
      <c r="J30" s="33"/>
    </row>
    <row r="31" spans="1:12" x14ac:dyDescent="0.2">
      <c r="A31" s="41" t="s">
        <v>44</v>
      </c>
      <c r="B31" s="36">
        <v>1</v>
      </c>
      <c r="C31" s="42">
        <v>18750</v>
      </c>
      <c r="D31" s="37">
        <v>0</v>
      </c>
      <c r="E31" s="37">
        <v>0</v>
      </c>
      <c r="F31" s="37">
        <v>0</v>
      </c>
      <c r="G31" s="37">
        <v>0</v>
      </c>
      <c r="H31" s="42">
        <f>SUM(C31:G31)</f>
        <v>18750</v>
      </c>
      <c r="I31" s="37">
        <v>0</v>
      </c>
      <c r="J31" s="43">
        <f>SUM(H31:I31)</f>
        <v>18750</v>
      </c>
    </row>
    <row r="32" spans="1:12" x14ac:dyDescent="0.2">
      <c r="A32" s="41" t="s">
        <v>45</v>
      </c>
      <c r="B32" s="36">
        <v>1</v>
      </c>
      <c r="C32" s="42">
        <v>0</v>
      </c>
      <c r="D32" s="37">
        <v>0</v>
      </c>
      <c r="E32" s="37">
        <v>0</v>
      </c>
      <c r="F32" s="37">
        <v>0</v>
      </c>
      <c r="G32" s="37">
        <v>0</v>
      </c>
      <c r="H32" s="42">
        <f t="shared" ref="H32:H34" si="4">SUM(C32:G32)</f>
        <v>0</v>
      </c>
      <c r="I32" s="37">
        <v>0</v>
      </c>
      <c r="J32" s="43">
        <f t="shared" ref="J32:J34" si="5">SUM(H32:I32)</f>
        <v>0</v>
      </c>
    </row>
    <row r="33" spans="1:10" x14ac:dyDescent="0.2">
      <c r="A33" s="41" t="s">
        <v>46</v>
      </c>
      <c r="B33" s="36">
        <v>1</v>
      </c>
      <c r="C33" s="42">
        <v>0</v>
      </c>
      <c r="D33" s="37">
        <v>0</v>
      </c>
      <c r="E33" s="37">
        <v>0</v>
      </c>
      <c r="F33" s="37">
        <v>0</v>
      </c>
      <c r="G33" s="37">
        <v>0</v>
      </c>
      <c r="H33" s="42">
        <f t="shared" si="4"/>
        <v>0</v>
      </c>
      <c r="I33" s="37">
        <v>0</v>
      </c>
      <c r="J33" s="43">
        <f t="shared" si="5"/>
        <v>0</v>
      </c>
    </row>
    <row r="34" spans="1:10" x14ac:dyDescent="0.2">
      <c r="A34" s="41" t="s">
        <v>47</v>
      </c>
      <c r="B34" s="36">
        <v>1</v>
      </c>
      <c r="C34" s="44">
        <v>0</v>
      </c>
      <c r="D34" s="45">
        <v>0</v>
      </c>
      <c r="E34" s="45">
        <v>0</v>
      </c>
      <c r="F34" s="45">
        <v>0</v>
      </c>
      <c r="G34" s="44">
        <f>-C34</f>
        <v>0</v>
      </c>
      <c r="H34" s="44">
        <f t="shared" si="4"/>
        <v>0</v>
      </c>
      <c r="I34" s="45">
        <v>0</v>
      </c>
      <c r="J34" s="46">
        <f t="shared" si="5"/>
        <v>0</v>
      </c>
    </row>
    <row r="35" spans="1:10" x14ac:dyDescent="0.2">
      <c r="A35" s="31" t="s">
        <v>48</v>
      </c>
      <c r="B35" s="33"/>
      <c r="C35" s="47">
        <f>SUM(C31:C34)</f>
        <v>18750</v>
      </c>
      <c r="D35" s="47">
        <f t="shared" ref="D35:J35" si="6">SUM(D31:D34)</f>
        <v>0</v>
      </c>
      <c r="E35" s="47">
        <f t="shared" si="6"/>
        <v>0</v>
      </c>
      <c r="F35" s="47">
        <f t="shared" si="6"/>
        <v>0</v>
      </c>
      <c r="G35" s="47">
        <f t="shared" si="6"/>
        <v>0</v>
      </c>
      <c r="H35" s="47">
        <f t="shared" si="6"/>
        <v>18750</v>
      </c>
      <c r="I35" s="47">
        <f t="shared" si="6"/>
        <v>0</v>
      </c>
      <c r="J35" s="47">
        <f t="shared" si="6"/>
        <v>18750</v>
      </c>
    </row>
    <row r="36" spans="1:10" x14ac:dyDescent="0.2">
      <c r="A36" s="33"/>
      <c r="B36" s="33"/>
      <c r="C36" s="48"/>
      <c r="D36" s="48"/>
      <c r="E36" s="48"/>
      <c r="F36" s="48"/>
      <c r="G36" s="48"/>
      <c r="H36" s="48"/>
      <c r="I36" s="48"/>
      <c r="J36" s="48"/>
    </row>
    <row r="37" spans="1:10" x14ac:dyDescent="0.2">
      <c r="A37" s="49" t="s">
        <v>50</v>
      </c>
      <c r="B37" s="48"/>
      <c r="C37" s="50">
        <f>C28+C35</f>
        <v>18750</v>
      </c>
      <c r="D37" s="50">
        <f t="shared" ref="D37:J37" si="7">D28+D35</f>
        <v>0</v>
      </c>
      <c r="E37" s="50">
        <f t="shared" si="7"/>
        <v>0</v>
      </c>
      <c r="F37" s="50">
        <f t="shared" si="7"/>
        <v>0</v>
      </c>
      <c r="G37" s="50">
        <f t="shared" si="7"/>
        <v>0</v>
      </c>
      <c r="H37" s="50">
        <f t="shared" si="7"/>
        <v>18750</v>
      </c>
      <c r="I37" s="50">
        <f t="shared" si="7"/>
        <v>0</v>
      </c>
      <c r="J37" s="50">
        <f t="shared" si="7"/>
        <v>18750</v>
      </c>
    </row>
    <row r="38" spans="1:10" ht="13.5" thickTop="1" x14ac:dyDescent="0.2"/>
  </sheetData>
  <mergeCells count="1">
    <mergeCell ref="A17:L17"/>
  </mergeCells>
  <phoneticPr fontId="3" type="noConversion"/>
  <pageMargins left="0.7" right="0.7" top="0.75" bottom="0.75" header="0.3" footer="0.3"/>
  <pageSetup scale="79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98D79925CDA54495476379DC30FCE3" ma:contentTypeVersion="13" ma:contentTypeDescription="Create a new document." ma:contentTypeScope="" ma:versionID="f6b98538803b9d879fcabd92aeda2c51">
  <xsd:schema xmlns:xsd="http://www.w3.org/2001/XMLSchema" xmlns:xs="http://www.w3.org/2001/XMLSchema" xmlns:p="http://schemas.microsoft.com/office/2006/metadata/properties" xmlns:ns3="623dd872-6b6b-4689-9f2c-60c8e576bad1" xmlns:ns4="97b77d3a-74e5-4122-88e3-2d99ccc8a123" targetNamespace="http://schemas.microsoft.com/office/2006/metadata/properties" ma:root="true" ma:fieldsID="db368cfa406cfd426fdac93a74c3bd6b" ns3:_="" ns4:_="">
    <xsd:import namespace="623dd872-6b6b-4689-9f2c-60c8e576bad1"/>
    <xsd:import namespace="97b77d3a-74e5-4122-88e3-2d99ccc8a12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3dd872-6b6b-4689-9f2c-60c8e576ba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b77d3a-74e5-4122-88e3-2d99ccc8a1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5A9CA2-4DB6-4F52-A25A-3AA02D324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3dd872-6b6b-4689-9f2c-60c8e576bad1"/>
    <ds:schemaRef ds:uri="97b77d3a-74e5-4122-88e3-2d99ccc8a1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4C0DAF-D5C4-4854-A04D-308ECB4222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8C3DAB-EA1D-451C-95DC-2C9F565FE245}">
  <ds:schemaRefs>
    <ds:schemaRef ds:uri="http://purl.org/dc/elements/1.1/"/>
    <ds:schemaRef ds:uri="97b77d3a-74e5-4122-88e3-2d99ccc8a123"/>
    <ds:schemaRef ds:uri="http://schemas.openxmlformats.org/package/2006/metadata/core-properties"/>
    <ds:schemaRef ds:uri="623dd872-6b6b-4689-9f2c-60c8e576bad1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 Cash Flow - Budget</dc:title>
  <dc:subject/>
  <dc:creator>mcleg</dc:creator>
  <cp:keywords/>
  <dc:description/>
  <cp:lastModifiedBy>Bill Cielo</cp:lastModifiedBy>
  <cp:revision/>
  <dcterms:created xsi:type="dcterms:W3CDTF">2020-08-10T18:23:18Z</dcterms:created>
  <dcterms:modified xsi:type="dcterms:W3CDTF">2020-08-12T16:52:52Z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0x010100EC98D79925CDA54495476379DC30FCE3</vt:lpwstr>
  </property>
</Properties>
</file>